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<sst xmlns="http://schemas.openxmlformats.org/spreadsheetml/2006/main" count="159" uniqueCount="113">
  <si>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</si>
  <si>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</si>
  <si>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</si>
  <si>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</si>
  <si>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</si>
  <si>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</si>
  <si>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</si>
  <si>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</si>
  <si>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</si>
  <si>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</si>
  <si>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</si>
  <si>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</si>
  <si>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</si>
  <si>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</si>
  <si>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</si>
  <si>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</si>
  <si>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</si>
  <si>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</si>
  <si>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</si>
  <si>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</si>
  <si>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</si>
  <si>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</si>
  <si>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</si>
  <si>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</si>
  <si>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</si>
  <si>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</si>
  <si>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</si>
  <si>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</si>
  <si>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</si>
  <si>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</si>
  <si>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</si>
  <si>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</si>
  <si>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</si>
  <si>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</si>
  <si>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</si>
  <si>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</si>
  <si>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</si>
  <si>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</si>
  <si>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</si>
  <si>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</si>
  <si>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</si>
  <si>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</si>
  <si>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</si>
  <si>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</si>
  <si>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</si>
  <si>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</si>
  <si>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</si>
  <si>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</si>
  <si>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</si>
  <si>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</si>
  <si>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</si>
  <si>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</si>
  <si>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</si>
  <si>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</si>
  <si>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</si>
  <si>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</si>
  <si>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</si>
  <si>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</si>
  <si>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</si>
  <si>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</si>
  <si>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</si>
  <si>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</si>
  <si>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</si>
  <si>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</si>
  <si>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</si>
  <si>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</si>
  <si>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</si>
  <si>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</si>
  <si>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</si>
  <si>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</si>
  <si>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</si>
  <si>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</si>
  <si>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</si>
  <si>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</si>
  <si>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</si>
  <si>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</si>
  <si>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</si>
  <si>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</si>
  <si>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</si>
  <si>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</si>
  <si>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</si>
  <si>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</si>
  <si>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</si>
  <si>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</si>
  <si>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</si>
  <si>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</si>
  <si>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</si>
  <si>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</si>
  <si>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</si>
  <si>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</si>
  <si>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</si>
  <si>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</si>
  <si>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</si>
  <si>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</si>
  <si>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</si>
  <si>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</si>
  <si>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</si>
  <si>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</si>
  <si>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</si>
  <si>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</si>
  <si>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</si>
  <si>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</si>
  <si>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</si>
  <si>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</si>
  <si>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</si>
  <si>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</si>
  <si>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</si>
  <si>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</si>
  <si>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</si>
  <si>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</si>
  <si>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</si>
  <si>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</si>
  <si>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28.10.2014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</si>
</sst>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33875.100000000006</c:v>
                </c:pt>
                <c:pt idx="1">
                  <c:v>29122.8</c:v>
                </c:pt>
                <c:pt idx="2">
                  <c:v>1195</c:v>
                </c:pt>
                <c:pt idx="3">
                  <c:v>3557.3000000000065</c:v>
                </c:pt>
              </c:numCache>
            </c:numRef>
          </c:val>
          <c:shape val="box"/>
        </c:ser>
        <c:shape val="box"/>
        <c:axId val="9616687"/>
        <c:axId val="19441320"/>
      </c:bar3D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218299.51</c:v>
                </c:pt>
                <c:pt idx="1">
                  <c:v>181769.79999999993</c:v>
                </c:pt>
                <c:pt idx="2">
                  <c:v>20</c:v>
                </c:pt>
                <c:pt idx="3">
                  <c:v>12768.900000000001</c:v>
                </c:pt>
                <c:pt idx="4">
                  <c:v>22201.699999999997</c:v>
                </c:pt>
                <c:pt idx="5">
                  <c:v>186.9</c:v>
                </c:pt>
                <c:pt idx="6">
                  <c:v>1352.2100000000805</c:v>
                </c:pt>
              </c:numCache>
            </c:numRef>
          </c:val>
          <c:shape val="box"/>
        </c:ser>
        <c:shape val="box"/>
        <c:axId val="40754153"/>
        <c:axId val="31243058"/>
      </c:bar3D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151755.70000000004</c:v>
                </c:pt>
                <c:pt idx="1">
                  <c:v>123103.59999999999</c:v>
                </c:pt>
                <c:pt idx="2">
                  <c:v>4240.899999999999</c:v>
                </c:pt>
                <c:pt idx="3">
                  <c:v>2195.7</c:v>
                </c:pt>
                <c:pt idx="4">
                  <c:v>11374.099999999997</c:v>
                </c:pt>
                <c:pt idx="5">
                  <c:v>1160.3999999999999</c:v>
                </c:pt>
                <c:pt idx="6">
                  <c:v>9681.000000000055</c:v>
                </c:pt>
              </c:numCache>
            </c:numRef>
          </c:val>
          <c:shape val="box"/>
        </c:ser>
        <c:shape val="box"/>
        <c:axId val="12752067"/>
        <c:axId val="47659740"/>
      </c:bar3D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59740"/>
        <c:crosses val="autoZero"/>
        <c:auto val="1"/>
        <c:lblOffset val="100"/>
        <c:tickLblSkip val="1"/>
        <c:noMultiLvlLbl val="0"/>
      </c:catAx>
      <c:valAx>
        <c:axId val="47659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28856.499999999993</c:v>
                </c:pt>
                <c:pt idx="1">
                  <c:v>22260.9</c:v>
                </c:pt>
                <c:pt idx="2">
                  <c:v>725.1999999999997</c:v>
                </c:pt>
                <c:pt idx="3">
                  <c:v>337.9</c:v>
                </c:pt>
                <c:pt idx="4">
                  <c:v>18</c:v>
                </c:pt>
                <c:pt idx="5">
                  <c:v>5514.499999999992</c:v>
                </c:pt>
              </c:numCache>
            </c:numRef>
          </c:val>
          <c:shape val="box"/>
        </c:ser>
        <c:shape val="box"/>
        <c:axId val="26284477"/>
        <c:axId val="35233702"/>
      </c:bar3D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8917.600000000002</c:v>
                </c:pt>
                <c:pt idx="1">
                  <c:v>5919.699999999999</c:v>
                </c:pt>
                <c:pt idx="2">
                  <c:v>2.1</c:v>
                </c:pt>
                <c:pt idx="3">
                  <c:v>123.50000000000001</c:v>
                </c:pt>
                <c:pt idx="4">
                  <c:v>250.19999999999987</c:v>
                </c:pt>
                <c:pt idx="5">
                  <c:v>2622.1000000000035</c:v>
                </c:pt>
              </c:numCache>
            </c:numRef>
          </c:val>
          <c:shape val="box"/>
        </c:ser>
        <c:shape val="box"/>
        <c:axId val="48667863"/>
        <c:axId val="35357584"/>
      </c:bar3D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57584"/>
        <c:crosses val="autoZero"/>
        <c:auto val="1"/>
        <c:lblOffset val="100"/>
        <c:tickLblSkip val="2"/>
        <c:noMultiLvlLbl val="0"/>
      </c:catAx>
      <c:valAx>
        <c:axId val="3535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2604.2000000000003</c:v>
                </c:pt>
                <c:pt idx="1">
                  <c:v>1473.7</c:v>
                </c:pt>
                <c:pt idx="2">
                  <c:v>181.4</c:v>
                </c:pt>
                <c:pt idx="3">
                  <c:v>130.50000000000003</c:v>
                </c:pt>
                <c:pt idx="4">
                  <c:v>728.3000000000001</c:v>
                </c:pt>
                <c:pt idx="5">
                  <c:v>90.30000000000015</c:v>
                </c:pt>
              </c:numCache>
            </c:numRef>
          </c:val>
          <c:shape val="box"/>
        </c:ser>
        <c:shape val="box"/>
        <c:axId val="49782801"/>
        <c:axId val="45392026"/>
      </c:bar3D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28072.400000000005</c:v>
                </c:pt>
              </c:numCache>
            </c:numRef>
          </c:val>
          <c:shape val="box"/>
        </c:ser>
        <c:shape val="box"/>
        <c:axId val="5875051"/>
        <c:axId val="52875460"/>
      </c:bar3D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218299.51</c:v>
                </c:pt>
                <c:pt idx="1">
                  <c:v>151755.70000000004</c:v>
                </c:pt>
                <c:pt idx="2">
                  <c:v>28856.499999999993</c:v>
                </c:pt>
                <c:pt idx="3">
                  <c:v>8917.600000000002</c:v>
                </c:pt>
                <c:pt idx="4">
                  <c:v>2604.2000000000003</c:v>
                </c:pt>
                <c:pt idx="5">
                  <c:v>33875.100000000006</c:v>
                </c:pt>
                <c:pt idx="6">
                  <c:v>28072.400000000005</c:v>
                </c:pt>
              </c:numCache>
            </c:numRef>
          </c:val>
          <c:shape val="box"/>
        </c:ser>
        <c:shape val="box"/>
        <c:axId val="6117093"/>
        <c:axId val="55053838"/>
      </c:bar3D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430976.7</c:v>
                </c:pt>
                <c:pt idx="1">
                  <c:v>64495.399999999994</c:v>
                </c:pt>
                <c:pt idx="2">
                  <c:v>20516.600000000002</c:v>
                </c:pt>
                <c:pt idx="3">
                  <c:v>8131</c:v>
                </c:pt>
                <c:pt idx="4">
                  <c:v>7943.900000000001</c:v>
                </c:pt>
                <c:pt idx="5">
                  <c:v>92096.20000000004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368463.49999999994</c:v>
                </c:pt>
                <c:pt idx="1">
                  <c:v>36440.099999999984</c:v>
                </c:pt>
                <c:pt idx="2">
                  <c:v>15317.000000000004</c:v>
                </c:pt>
                <c:pt idx="3">
                  <c:v>6320.800000000001</c:v>
                </c:pt>
                <c:pt idx="4">
                  <c:v>4263.999999999999</c:v>
                </c:pt>
                <c:pt idx="5">
                  <c:v>61739.810000000216</c:v>
                </c:pt>
              </c:numCache>
            </c:numRef>
          </c:val>
          <c:shape val="box"/>
        </c:ser>
        <c:shape val="box"/>
        <c:axId val="25722495"/>
        <c:axId val="30175864"/>
      </c:bar3D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75864"/>
        <c:crosses val="autoZero"/>
        <c:auto val="1"/>
        <c:lblOffset val="100"/>
        <c:tickLblSkip val="1"/>
        <c:noMultiLvlLbl val="0"/>
      </c:catAx>
      <c:valAx>
        <c:axId val="30175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4" sqref="B3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233765.2+99+1778.8</f>
        <v>235643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</f>
        <v>218832.81</v>
      </c>
      <c r="E6" s="3">
        <f>D6/D137*100</f>
        <v>44.07957902498061</v>
      </c>
      <c r="F6" s="3">
        <f>D6/B6*100</f>
        <v>92.8662468225239</v>
      </c>
      <c r="G6" s="3">
        <f aca="true" t="shared" si="0" ref="G6:G41">D6/C6*100</f>
        <v>79.5068444475448</v>
      </c>
      <c r="H6" s="3">
        <f>B6-D6</f>
        <v>16810.190000000002</v>
      </c>
      <c r="I6" s="3">
        <f aca="true" t="shared" si="1" ref="I6:I41">C6-D6</f>
        <v>56404.890000000014</v>
      </c>
    </row>
    <row r="7" spans="1:9" ht="18">
      <c r="A7" s="29" t="s">
        <v>3</v>
      </c>
      <c r="B7" s="49">
        <f>191676+99+1778.8</f>
        <v>193553.8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</f>
        <v>181773.79999999993</v>
      </c>
      <c r="E7" s="1">
        <f>D7/D6*100</f>
        <v>83.06514914285474</v>
      </c>
      <c r="F7" s="1">
        <f>D7/B7*100</f>
        <v>93.91383687636198</v>
      </c>
      <c r="G7" s="1">
        <f t="shared" si="0"/>
        <v>84.11088504530747</v>
      </c>
      <c r="H7" s="1">
        <f>B7-D7</f>
        <v>11780.000000000058</v>
      </c>
      <c r="I7" s="1">
        <f t="shared" si="1"/>
        <v>34338.300000000076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</f>
        <v>23.8</v>
      </c>
      <c r="E8" s="12">
        <f>D8/D6*100</f>
        <v>0.010875882825797467</v>
      </c>
      <c r="F8" s="1">
        <f>D8/B8*100</f>
        <v>53.36322869955157</v>
      </c>
      <c r="G8" s="1">
        <f t="shared" si="0"/>
        <v>53.36322869955157</v>
      </c>
      <c r="H8" s="1">
        <f aca="true" t="shared" si="2" ref="H8:H41">B8-D8</f>
        <v>20.8</v>
      </c>
      <c r="I8" s="1">
        <f t="shared" si="1"/>
        <v>20.8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</f>
        <v>13096.7</v>
      </c>
      <c r="E9" s="1">
        <f>D9/D6*100</f>
        <v>5.984797252295029</v>
      </c>
      <c r="F9" s="1">
        <f aca="true" t="shared" si="3" ref="F9:F39">D9/B9*100</f>
        <v>95.80474316396248</v>
      </c>
      <c r="G9" s="1">
        <f t="shared" si="0"/>
        <v>76.57232060899103</v>
      </c>
      <c r="H9" s="1">
        <f t="shared" si="2"/>
        <v>573.5</v>
      </c>
      <c r="I9" s="1">
        <f t="shared" si="1"/>
        <v>4007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</f>
        <v>22316.899999999998</v>
      </c>
      <c r="E10" s="1">
        <f>D10/D6*100</f>
        <v>10.198150816598297</v>
      </c>
      <c r="F10" s="1">
        <f t="shared" si="3"/>
        <v>85.66619323634409</v>
      </c>
      <c r="G10" s="1">
        <f t="shared" si="0"/>
        <v>56.57654231788163</v>
      </c>
      <c r="H10" s="1">
        <f t="shared" si="2"/>
        <v>3734.100000000002</v>
      </c>
      <c r="I10" s="1">
        <f t="shared" si="1"/>
        <v>17128.600000000002</v>
      </c>
    </row>
    <row r="11" spans="1:9" ht="18">
      <c r="A11" s="29" t="s">
        <v>15</v>
      </c>
      <c r="B11" s="49">
        <f>231.1+1.1</f>
        <v>232.2</v>
      </c>
      <c r="C11" s="50">
        <f>281.8-31.7</f>
        <v>250.10000000000002</v>
      </c>
      <c r="D11" s="51">
        <f>4+4+12.7+4+4+14.5+4+115.8+4+14.4+5.4+0.1+13.4+1</f>
        <v>201.3</v>
      </c>
      <c r="E11" s="1">
        <f>D11/D6*100</f>
        <v>0.09198803415264832</v>
      </c>
      <c r="F11" s="1">
        <f t="shared" si="3"/>
        <v>86.69250645994833</v>
      </c>
      <c r="G11" s="1">
        <f t="shared" si="0"/>
        <v>80.48780487804878</v>
      </c>
      <c r="H11" s="1">
        <f t="shared" si="2"/>
        <v>30.899999999999977</v>
      </c>
      <c r="I11" s="1">
        <f t="shared" si="1"/>
        <v>48.80000000000001</v>
      </c>
    </row>
    <row r="12" spans="1:9" ht="18.75" thickBot="1">
      <c r="A12" s="29" t="s">
        <v>35</v>
      </c>
      <c r="B12" s="50">
        <f>B6-B7-B8-B9-B10-B11</f>
        <v>2091.2000000000126</v>
      </c>
      <c r="C12" s="50">
        <f>C6-C7-C8-C9-C10-C11</f>
        <v>2281.700000000003</v>
      </c>
      <c r="D12" s="50">
        <f>D6-D7-D8-D9-D10-D11</f>
        <v>1420.310000000066</v>
      </c>
      <c r="E12" s="1">
        <f>D12/D6*100</f>
        <v>0.6490388712734924</v>
      </c>
      <c r="F12" s="1">
        <f t="shared" si="3"/>
        <v>67.91842004590941</v>
      </c>
      <c r="G12" s="1">
        <f t="shared" si="0"/>
        <v>62.24788534864637</v>
      </c>
      <c r="H12" s="1">
        <f t="shared" si="2"/>
        <v>670.8899999999464</v>
      </c>
      <c r="I12" s="1">
        <f t="shared" si="1"/>
        <v>861.3899999999369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159644.3+739.4+4754.8</f>
        <v>165138.49999999997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</f>
        <v>153080.00000000003</v>
      </c>
      <c r="E17" s="3">
        <f>D17/D137*100</f>
        <v>30.834964634160816</v>
      </c>
      <c r="F17" s="3">
        <f>D17/B17*100</f>
        <v>92.69794748044826</v>
      </c>
      <c r="G17" s="3">
        <f t="shared" si="0"/>
        <v>85.7556926307133</v>
      </c>
      <c r="H17" s="3">
        <f>B17-D17</f>
        <v>12058.499999999942</v>
      </c>
      <c r="I17" s="3">
        <f t="shared" si="1"/>
        <v>25427.099999999977</v>
      </c>
    </row>
    <row r="18" spans="1:9" ht="18">
      <c r="A18" s="29" t="s">
        <v>5</v>
      </c>
      <c r="B18" s="49">
        <f>124367.5+739.4+4641.9</f>
        <v>129748.79999999999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</f>
        <v>123115.9</v>
      </c>
      <c r="E18" s="1">
        <f>D18/D17*100</f>
        <v>80.42585576169321</v>
      </c>
      <c r="F18" s="1">
        <f t="shared" si="3"/>
        <v>94.88789106334703</v>
      </c>
      <c r="G18" s="1">
        <f t="shared" si="0"/>
        <v>91.77966183823371</v>
      </c>
      <c r="H18" s="1">
        <f t="shared" si="2"/>
        <v>6632.899999999994</v>
      </c>
      <c r="I18" s="1">
        <f t="shared" si="1"/>
        <v>11027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</f>
        <v>4897.699999999998</v>
      </c>
      <c r="E19" s="1">
        <f>D19/D17*100</f>
        <v>3.1994382022471894</v>
      </c>
      <c r="F19" s="1">
        <f t="shared" si="3"/>
        <v>74.58615700906111</v>
      </c>
      <c r="G19" s="1">
        <f t="shared" si="0"/>
        <v>62.64164940014834</v>
      </c>
      <c r="H19" s="1">
        <f t="shared" si="2"/>
        <v>1668.800000000002</v>
      </c>
      <c r="I19" s="1">
        <f t="shared" si="1"/>
        <v>2920.9000000000024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</f>
        <v>2280.2999999999997</v>
      </c>
      <c r="E20" s="1">
        <f>D20/D17*100</f>
        <v>1.4896132741050427</v>
      </c>
      <c r="F20" s="1">
        <f t="shared" si="3"/>
        <v>94.30131094661097</v>
      </c>
      <c r="G20" s="1">
        <f t="shared" si="0"/>
        <v>80.38849326658675</v>
      </c>
      <c r="H20" s="1">
        <f t="shared" si="2"/>
        <v>137.80000000000018</v>
      </c>
      <c r="I20" s="1">
        <f t="shared" si="1"/>
        <v>556.3000000000002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</f>
        <v>11692.999999999998</v>
      </c>
      <c r="E21" s="1">
        <f>D21/D17*100</f>
        <v>7.638489678599422</v>
      </c>
      <c r="F21" s="1">
        <f t="shared" si="3"/>
        <v>87.12919979434139</v>
      </c>
      <c r="G21" s="1">
        <f t="shared" si="0"/>
        <v>60.417700066137556</v>
      </c>
      <c r="H21" s="1">
        <f t="shared" si="2"/>
        <v>1727.300000000001</v>
      </c>
      <c r="I21" s="1">
        <f t="shared" si="1"/>
        <v>7660.6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14.2+80.1+19.7+105+3.5+1.3+30+84.1+0.1+72.2+54.8+15.1+59.3+59.3+8.9+52.2+1.2+36.9+21.6+108.1+114.2+52.3+53.9+3.6+52.3+56.5+0.1</f>
        <v>1160.4999999999998</v>
      </c>
      <c r="E22" s="1">
        <f>D22/D17*100</f>
        <v>0.7581003396916642</v>
      </c>
      <c r="F22" s="1">
        <f t="shared" si="3"/>
        <v>96.59563842184116</v>
      </c>
      <c r="G22" s="1">
        <f t="shared" si="0"/>
        <v>83.16611724236776</v>
      </c>
      <c r="H22" s="1">
        <f t="shared" si="2"/>
        <v>40.90000000000032</v>
      </c>
      <c r="I22" s="1">
        <f t="shared" si="1"/>
        <v>234.90000000000032</v>
      </c>
    </row>
    <row r="23" spans="1:9" ht="18.75" thickBot="1">
      <c r="A23" s="29" t="s">
        <v>35</v>
      </c>
      <c r="B23" s="50">
        <f>B17-B18-B19-B20-B21-B22</f>
        <v>11783.399999999985</v>
      </c>
      <c r="C23" s="50">
        <f>C17-C18-C19-C20-C21-C22</f>
        <v>12960.000000000016</v>
      </c>
      <c r="D23" s="50">
        <f>D17-D18-D19-D20-D21-D22</f>
        <v>9932.60000000004</v>
      </c>
      <c r="E23" s="1">
        <f>D23/D17*100</f>
        <v>6.488502743663468</v>
      </c>
      <c r="F23" s="1">
        <f t="shared" si="3"/>
        <v>84.29315817166567</v>
      </c>
      <c r="G23" s="1">
        <f t="shared" si="0"/>
        <v>76.64043209876564</v>
      </c>
      <c r="H23" s="1">
        <f t="shared" si="2"/>
        <v>1850.7999999999447</v>
      </c>
      <c r="I23" s="1">
        <f t="shared" si="1"/>
        <v>3027.399999999976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32175.3-361.4+0.7</f>
        <v>31814.6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</f>
        <v>28982.09999999999</v>
      </c>
      <c r="E31" s="3">
        <f>D31/D137*100</f>
        <v>5.8378758069226</v>
      </c>
      <c r="F31" s="3">
        <f>D31/B31*100</f>
        <v>91.09685490309478</v>
      </c>
      <c r="G31" s="3">
        <f t="shared" si="0"/>
        <v>78.91589721527119</v>
      </c>
      <c r="H31" s="3">
        <f t="shared" si="2"/>
        <v>2832.5000000000073</v>
      </c>
      <c r="I31" s="3">
        <f t="shared" si="1"/>
        <v>7743.200000000012</v>
      </c>
    </row>
    <row r="32" spans="1:9" ht="18">
      <c r="A32" s="29" t="s">
        <v>3</v>
      </c>
      <c r="B32" s="49">
        <f>24397.2+42.9-63.4+0.7</f>
        <v>24377.4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1119.5+1121.1+1039.4+104.2+1079.5+1133.4+1048+1163.9+1081.6+1130.3+1238-0.1+13.4+4.1+3118.3+55.1+2433-70.8+488+299.2+413.9+849.2+1170.6+1086.2+1141.9+47.1</f>
        <v>22308</v>
      </c>
      <c r="E32" s="1">
        <f>D32/D31*100</f>
        <v>76.97164801722445</v>
      </c>
      <c r="F32" s="1">
        <f t="shared" si="3"/>
        <v>91.51098968716926</v>
      </c>
      <c r="G32" s="1">
        <f t="shared" si="0"/>
        <v>79.86424367401297</v>
      </c>
      <c r="H32" s="1">
        <f t="shared" si="2"/>
        <v>2069.4000000000015</v>
      </c>
      <c r="I32" s="1">
        <f t="shared" si="1"/>
        <v>5624.4000000000015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</f>
        <v>736.9999999999998</v>
      </c>
      <c r="E34" s="1">
        <f>D34/D31*100</f>
        <v>2.542948923645975</v>
      </c>
      <c r="F34" s="1">
        <f t="shared" si="3"/>
        <v>60.858794384805925</v>
      </c>
      <c r="G34" s="1">
        <f t="shared" si="0"/>
        <v>42.47349008759796</v>
      </c>
      <c r="H34" s="1">
        <f t="shared" si="2"/>
        <v>474.0000000000002</v>
      </c>
      <c r="I34" s="1">
        <f t="shared" si="1"/>
        <v>998.2000000000003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1.2349001625141038</v>
      </c>
      <c r="F35" s="19">
        <f t="shared" si="3"/>
        <v>91.1614875191034</v>
      </c>
      <c r="G35" s="19">
        <f t="shared" si="0"/>
        <v>82.03071281228513</v>
      </c>
      <c r="H35" s="19">
        <f t="shared" si="2"/>
        <v>34.700000000000045</v>
      </c>
      <c r="I35" s="19">
        <f t="shared" si="1"/>
        <v>78.39999999999998</v>
      </c>
    </row>
    <row r="36" spans="1:9" ht="18">
      <c r="A36" s="29" t="s">
        <v>15</v>
      </c>
      <c r="B36" s="49">
        <f>20.4+1</f>
        <v>21.4</v>
      </c>
      <c r="C36" s="50">
        <f>45.2-20+3</f>
        <v>28.200000000000003</v>
      </c>
      <c r="D36" s="50">
        <f>3.6+3.6+7.2+3.6</f>
        <v>18</v>
      </c>
      <c r="E36" s="1">
        <f>D36/D31*100</f>
        <v>0.06210730071319886</v>
      </c>
      <c r="F36" s="1">
        <f t="shared" si="3"/>
        <v>84.11214953271029</v>
      </c>
      <c r="G36" s="1">
        <f t="shared" si="0"/>
        <v>63.82978723404255</v>
      </c>
      <c r="H36" s="1">
        <f t="shared" si="2"/>
        <v>3.3999999999999986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5812.199999999997</v>
      </c>
      <c r="C37" s="49">
        <f>C31-C32-C34-C35-C33-C36</f>
        <v>6593.200000000002</v>
      </c>
      <c r="D37" s="49">
        <f>D31-D32-D34-D35-D33-D36</f>
        <v>5561.199999999992</v>
      </c>
      <c r="E37" s="1">
        <f>D37/D31*100</f>
        <v>19.188395595902275</v>
      </c>
      <c r="F37" s="1">
        <f t="shared" si="3"/>
        <v>95.68149753965787</v>
      </c>
      <c r="G37" s="1">
        <f t="shared" si="0"/>
        <v>84.34750955529925</v>
      </c>
      <c r="H37" s="1">
        <f>B37-D37</f>
        <v>251.00000000000546</v>
      </c>
      <c r="I37" s="1">
        <f t="shared" si="1"/>
        <v>1032.00000000001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39.9+10-0.1+63.8+32.1+23.9+51.2+20.3+38.8+26.2+1.3+95+24+3.6+45.4+22.4</f>
        <v>497.8</v>
      </c>
      <c r="E41" s="3">
        <f>D41/D137*100</f>
        <v>0.10027204987513229</v>
      </c>
      <c r="F41" s="3">
        <f>D41/B41*100</f>
        <v>65.16559759130777</v>
      </c>
      <c r="G41" s="3">
        <f t="shared" si="0"/>
        <v>60.66292956373385</v>
      </c>
      <c r="H41" s="3">
        <f t="shared" si="2"/>
        <v>266.09999999999997</v>
      </c>
      <c r="I41" s="3">
        <f t="shared" si="1"/>
        <v>322.8000000000001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</f>
        <v>4524.7</v>
      </c>
      <c r="E43" s="3">
        <f>D43/D137*100</f>
        <v>0.911412101386121</v>
      </c>
      <c r="F43" s="3">
        <f>D43/B43*100</f>
        <v>89.58205468332376</v>
      </c>
      <c r="G43" s="3">
        <f aca="true" t="shared" si="4" ref="G43:G73">D43/C43*100</f>
        <v>74.11223219550547</v>
      </c>
      <c r="H43" s="3">
        <f>B43-D43</f>
        <v>526.1999999999998</v>
      </c>
      <c r="I43" s="3">
        <f aca="true" t="shared" si="5" ref="I43:I74">C43-D43</f>
        <v>1580.5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</f>
        <v>4118.599999999999</v>
      </c>
      <c r="E44" s="1">
        <f>D44/D43*100</f>
        <v>91.02481932503812</v>
      </c>
      <c r="F44" s="1">
        <f aca="true" t="shared" si="6" ref="F44:F71">D44/B44*100</f>
        <v>92.20883893789458</v>
      </c>
      <c r="G44" s="1">
        <f t="shared" si="4"/>
        <v>76.84815464417657</v>
      </c>
      <c r="H44" s="1">
        <f aca="true" t="shared" si="7" ref="H44:H71">B44-D44</f>
        <v>348.0000000000009</v>
      </c>
      <c r="I44" s="1">
        <f t="shared" si="5"/>
        <v>1240.800000000001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0.022100912767697305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3.2+3.4-0.1+3.7+3.6+3.5+3.2+5.6</f>
        <v>26.099999999999994</v>
      </c>
      <c r="E46" s="1">
        <f>D46/D43*100</f>
        <v>0.5768338232368996</v>
      </c>
      <c r="F46" s="1">
        <f t="shared" si="6"/>
        <v>85.2941176470588</v>
      </c>
      <c r="G46" s="1">
        <f t="shared" si="4"/>
        <v>57.999999999999986</v>
      </c>
      <c r="H46" s="1">
        <f t="shared" si="7"/>
        <v>4.500000000000007</v>
      </c>
      <c r="I46" s="1">
        <f t="shared" si="5"/>
        <v>18.900000000000006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23.1+2.7+0.5+0.4+5.2+0.6+99.9+12.6+20.5-0.1+2+19.6+1.1+0.5+4.4+0.4+3.4+4+2.3+0.3+1.3+0.1+0.3</f>
        <v>205.10000000000005</v>
      </c>
      <c r="E47" s="1">
        <f>D47/D43*100</f>
        <v>4.532897208654719</v>
      </c>
      <c r="F47" s="1">
        <f t="shared" si="6"/>
        <v>75.48767022451234</v>
      </c>
      <c r="G47" s="1">
        <f t="shared" si="4"/>
        <v>53.803777544596024</v>
      </c>
      <c r="H47" s="1">
        <f t="shared" si="7"/>
        <v>66.59999999999994</v>
      </c>
      <c r="I47" s="1">
        <f t="shared" si="5"/>
        <v>176.1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173.90000000000032</v>
      </c>
      <c r="E48" s="1">
        <f>D48/D43*100</f>
        <v>3.843348730302569</v>
      </c>
      <c r="F48" s="1">
        <f t="shared" si="6"/>
        <v>61.88612099644156</v>
      </c>
      <c r="G48" s="1">
        <f t="shared" si="4"/>
        <v>54.582548650345494</v>
      </c>
      <c r="H48" s="1">
        <f t="shared" si="7"/>
        <v>107.09999999999894</v>
      </c>
      <c r="I48" s="1">
        <f t="shared" si="5"/>
        <v>144.6999999999989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</f>
        <v>8957.600000000002</v>
      </c>
      <c r="E49" s="3">
        <f>D49/D137*100</f>
        <v>1.804332892650633</v>
      </c>
      <c r="F49" s="3">
        <f>D49/B49*100</f>
        <v>89.84283321464753</v>
      </c>
      <c r="G49" s="3">
        <f t="shared" si="4"/>
        <v>73.78461639841191</v>
      </c>
      <c r="H49" s="3">
        <f>B49-D49</f>
        <v>1012.6999999999971</v>
      </c>
      <c r="I49" s="3">
        <f t="shared" si="5"/>
        <v>3182.5999999999967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</f>
        <v>5919.699999999999</v>
      </c>
      <c r="E50" s="1">
        <f>D50/D49*100</f>
        <v>66.08578190586762</v>
      </c>
      <c r="F50" s="1">
        <f t="shared" si="6"/>
        <v>94.65310756143967</v>
      </c>
      <c r="G50" s="1">
        <f t="shared" si="4"/>
        <v>79.01255989642422</v>
      </c>
      <c r="H50" s="1">
        <f t="shared" si="7"/>
        <v>334.40000000000146</v>
      </c>
      <c r="I50" s="1">
        <f t="shared" si="5"/>
        <v>1572.4000000000015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0.5+0.8+0.8</f>
        <v>2.1</v>
      </c>
      <c r="E51" s="12">
        <f>D51/D49*100</f>
        <v>0.02344377958381709</v>
      </c>
      <c r="F51" s="1">
        <f t="shared" si="6"/>
        <v>32.30769230769231</v>
      </c>
      <c r="G51" s="1">
        <f t="shared" si="4"/>
        <v>21.64948453608248</v>
      </c>
      <c r="H51" s="1">
        <f t="shared" si="7"/>
        <v>4.4</v>
      </c>
      <c r="I51" s="1">
        <f t="shared" si="5"/>
        <v>7.6</v>
      </c>
    </row>
    <row r="52" spans="1:9" ht="18">
      <c r="A52" s="29" t="s">
        <v>1</v>
      </c>
      <c r="B52" s="49">
        <f>245.6-2</f>
        <v>243.6</v>
      </c>
      <c r="C52" s="50">
        <f>325-2</f>
        <v>323</v>
      </c>
      <c r="D52" s="51">
        <f>2.4+4.2+4.2+8.7+3.1+5.2-0.1+2.3+6.7+7.1+0.1+3.9+3.5+21.5+2.5-0.1+4.3+17.5+11.1+0.7-0.1+5.1+1.5+0.9+0.1+4.4+2.8+10.2+1.2</f>
        <v>134.9</v>
      </c>
      <c r="E52" s="1">
        <f>D52/D49*100</f>
        <v>1.505983745646155</v>
      </c>
      <c r="F52" s="1">
        <f t="shared" si="6"/>
        <v>55.3776683087028</v>
      </c>
      <c r="G52" s="1">
        <f t="shared" si="4"/>
        <v>41.76470588235294</v>
      </c>
      <c r="H52" s="1">
        <f t="shared" si="7"/>
        <v>108.69999999999999</v>
      </c>
      <c r="I52" s="1">
        <f t="shared" si="5"/>
        <v>188.1</v>
      </c>
    </row>
    <row r="53" spans="1:9" ht="18">
      <c r="A53" s="29" t="s">
        <v>0</v>
      </c>
      <c r="B53" s="49">
        <f>311.9+2</f>
        <v>313.9</v>
      </c>
      <c r="C53" s="50">
        <f>534.1-3+2</f>
        <v>533.1</v>
      </c>
      <c r="D53" s="51">
        <f>6+11+5+10.4+0.1+20.8+16+0.1+76.5+39.2+7.7+0.3+8.1+0.1+0.2+12-0.1+0.1+4.7+0.1+6.4+2.7+8.2+0.3+5.7+1.7+0.9+0.1+5.2+0.5+0.2+3+0.1</f>
        <v>253.29999999999987</v>
      </c>
      <c r="E53" s="1">
        <f>D53/D49*100</f>
        <v>2.8277663659908883</v>
      </c>
      <c r="F53" s="1">
        <f t="shared" si="6"/>
        <v>80.69448869066578</v>
      </c>
      <c r="G53" s="1">
        <f t="shared" si="4"/>
        <v>47.514537610204435</v>
      </c>
      <c r="H53" s="1">
        <f t="shared" si="7"/>
        <v>60.60000000000011</v>
      </c>
      <c r="I53" s="1">
        <f t="shared" si="5"/>
        <v>279.8000000000002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2647.6000000000035</v>
      </c>
      <c r="E54" s="1">
        <f>D54/D49*100</f>
        <v>29.557024202911524</v>
      </c>
      <c r="F54" s="1">
        <f t="shared" si="6"/>
        <v>83.99213247890377</v>
      </c>
      <c r="G54" s="1">
        <f t="shared" si="4"/>
        <v>69.99973561060743</v>
      </c>
      <c r="H54" s="1">
        <f t="shared" si="7"/>
        <v>504.59999999999536</v>
      </c>
      <c r="I54" s="1">
        <f>C54-D54</f>
        <v>1134.6999999999948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</f>
        <v>2684.4000000000005</v>
      </c>
      <c r="E56" s="3">
        <f>D56/D137*100</f>
        <v>0.540719748261963</v>
      </c>
      <c r="F56" s="3">
        <f>D56/B56*100</f>
        <v>97.35964021471061</v>
      </c>
      <c r="G56" s="3">
        <f t="shared" si="4"/>
        <v>86.45410628019326</v>
      </c>
      <c r="H56" s="3">
        <f>B56-D56</f>
        <v>72.79999999999927</v>
      </c>
      <c r="I56" s="3">
        <f t="shared" si="5"/>
        <v>420.59999999999945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</f>
        <v>1553</v>
      </c>
      <c r="E57" s="1">
        <f>D57/D56*100</f>
        <v>57.852779019520185</v>
      </c>
      <c r="F57" s="1">
        <f t="shared" si="6"/>
        <v>98.57188194224055</v>
      </c>
      <c r="G57" s="1">
        <f t="shared" si="4"/>
        <v>86.46511886865986</v>
      </c>
      <c r="H57" s="1">
        <f t="shared" si="7"/>
        <v>22.5</v>
      </c>
      <c r="I57" s="1">
        <f t="shared" si="5"/>
        <v>243.10000000000014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6.757562211294887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4.5+4.5+30.5+35.2+10+24.5+10.2+0.1+1.9+1.8+3+1.2+0.9+0.8+1.4+0.5</f>
        <v>131.00000000000003</v>
      </c>
      <c r="E59" s="1">
        <f>D59/D56*100</f>
        <v>4.880047682908657</v>
      </c>
      <c r="F59" s="1">
        <f t="shared" si="6"/>
        <v>78.86815171583386</v>
      </c>
      <c r="G59" s="1">
        <f t="shared" si="4"/>
        <v>45.50191038555055</v>
      </c>
      <c r="H59" s="1">
        <f t="shared" si="7"/>
        <v>35.099999999999966</v>
      </c>
      <c r="I59" s="1">
        <f t="shared" si="5"/>
        <v>156.89999999999995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27.130829980628818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90.70000000000047</v>
      </c>
      <c r="E61" s="1">
        <f>D61/D56*100</f>
        <v>3.378781105647461</v>
      </c>
      <c r="F61" s="1">
        <f t="shared" si="6"/>
        <v>85.64683663833863</v>
      </c>
      <c r="G61" s="1">
        <f t="shared" si="4"/>
        <v>81.491464510333</v>
      </c>
      <c r="H61" s="1">
        <f t="shared" si="7"/>
        <v>15.199999999999363</v>
      </c>
      <c r="I61" s="1">
        <f t="shared" si="5"/>
        <v>20.59999999999934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296.5</v>
      </c>
      <c r="C66" s="53">
        <f>C67+C68</f>
        <v>375.7</v>
      </c>
      <c r="D66" s="54">
        <f>SUM(D67:D68)</f>
        <v>1.4</v>
      </c>
      <c r="E66" s="42">
        <f>D66/D137*100</f>
        <v>0.00028200255087421696</v>
      </c>
      <c r="F66" s="113">
        <f>D66/B66*100</f>
        <v>0.4721753794266441</v>
      </c>
      <c r="G66" s="3">
        <f t="shared" si="4"/>
        <v>0.3726377428799574</v>
      </c>
      <c r="H66" s="3">
        <f>B66-D66</f>
        <v>295.1</v>
      </c>
      <c r="I66" s="3">
        <f t="shared" si="5"/>
        <v>374.3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86.3-17.6-66.7</f>
        <v>1.9999999999999858</v>
      </c>
      <c r="C68" s="50">
        <f>202.6-17.6-66.7</f>
        <v>118.3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1.9999999999999858</v>
      </c>
      <c r="I68" s="1">
        <f t="shared" si="5"/>
        <v>118.3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</f>
        <v>34820.100000000006</v>
      </c>
      <c r="E87" s="3">
        <f>D87/D137*100</f>
        <v>7.013826444068089</v>
      </c>
      <c r="F87" s="3">
        <f aca="true" t="shared" si="10" ref="F87:F92">D87/B87*100</f>
        <v>92.02707417117728</v>
      </c>
      <c r="G87" s="3">
        <f t="shared" si="8"/>
        <v>78.99045856075352</v>
      </c>
      <c r="H87" s="3">
        <f aca="true" t="shared" si="11" ref="H87:H92">B87-D87</f>
        <v>3016.699999999997</v>
      </c>
      <c r="I87" s="3">
        <f t="shared" si="9"/>
        <v>9261.299999999996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</f>
        <v>30022.1</v>
      </c>
      <c r="E88" s="1">
        <f>D88/D87*100</f>
        <v>86.22060246811466</v>
      </c>
      <c r="F88" s="1">
        <f t="shared" si="10"/>
        <v>94.61143325349805</v>
      </c>
      <c r="G88" s="1">
        <f t="shared" si="8"/>
        <v>80.60403153056403</v>
      </c>
      <c r="H88" s="1">
        <f t="shared" si="11"/>
        <v>1709.9000000000015</v>
      </c>
      <c r="I88" s="1">
        <f t="shared" si="9"/>
        <v>7224.300000000003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</f>
        <v>1203.8</v>
      </c>
      <c r="E89" s="1">
        <f>D89/D87*100</f>
        <v>3.457198572089109</v>
      </c>
      <c r="F89" s="1">
        <f t="shared" si="10"/>
        <v>78.78787878787878</v>
      </c>
      <c r="G89" s="1">
        <f t="shared" si="8"/>
        <v>65.77423232433614</v>
      </c>
      <c r="H89" s="1">
        <f t="shared" si="11"/>
        <v>324.10000000000014</v>
      </c>
      <c r="I89" s="1">
        <f t="shared" si="9"/>
        <v>626.3999999999999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3594.200000000007</v>
      </c>
      <c r="E91" s="1">
        <f>D91/D87*100</f>
        <v>10.322198959796228</v>
      </c>
      <c r="F91" s="1">
        <f t="shared" si="10"/>
        <v>78.52913544101912</v>
      </c>
      <c r="G91" s="1">
        <f>D91/C91*100</f>
        <v>71.81505754475718</v>
      </c>
      <c r="H91" s="1">
        <f t="shared" si="11"/>
        <v>982.6999999999962</v>
      </c>
      <c r="I91" s="1">
        <f>C91-D91</f>
        <v>1410.599999999993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</f>
        <v>28816.800000000007</v>
      </c>
      <c r="E92" s="3">
        <f>D92/D137*100</f>
        <v>5.804579362880098</v>
      </c>
      <c r="F92" s="3">
        <f t="shared" si="10"/>
        <v>76.5805460623874</v>
      </c>
      <c r="G92" s="3">
        <f>D92/C92*100</f>
        <v>66.62474221083687</v>
      </c>
      <c r="H92" s="3">
        <f t="shared" si="11"/>
        <v>8812.599999999995</v>
      </c>
      <c r="I92" s="3">
        <f>C92-D92</f>
        <v>14435.599999999995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5190.9+17.6+66.7</f>
        <v>5275.2</v>
      </c>
      <c r="C98" s="106">
        <f>5290.2+873.6+17.6+66.7</f>
        <v>6248.1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</f>
        <v>4574.5999999999985</v>
      </c>
      <c r="E98" s="25">
        <f>D98/D137*100</f>
        <v>0.9214634780208517</v>
      </c>
      <c r="F98" s="25">
        <f>D98/B98*100</f>
        <v>86.71898695784044</v>
      </c>
      <c r="G98" s="25">
        <f aca="true" t="shared" si="12" ref="G98:G135">D98/C98*100</f>
        <v>73.21585762071668</v>
      </c>
      <c r="H98" s="25">
        <f aca="true" t="shared" si="13" ref="H98:H103">B98-D98</f>
        <v>700.6000000000013</v>
      </c>
      <c r="I98" s="25">
        <f aca="true" t="shared" si="14" ref="I98:I135">C98-D98</f>
        <v>1673.5000000000018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0.3322694880426705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4816.4+17.6+66.7</f>
        <v>4900.7</v>
      </c>
      <c r="C100" s="51">
        <f>5711.4+17.6+66.7</f>
        <v>5795.7</v>
      </c>
      <c r="D100" s="51">
        <f>3302.1+5.1+16.7+151+216.3+17.4+13.8+53.7+7.6+119.5+15.5+6.4+75+28.9+153.8+9.3+9.1+11.7+14.3+26.2+6.6</f>
        <v>4260.000000000001</v>
      </c>
      <c r="E100" s="1">
        <f>D100/D98*100</f>
        <v>93.12289599090636</v>
      </c>
      <c r="F100" s="1">
        <f aca="true" t="shared" si="15" ref="F100:F135">D100/B100*100</f>
        <v>86.92635745913852</v>
      </c>
      <c r="G100" s="1">
        <f t="shared" si="12"/>
        <v>73.50276929447695</v>
      </c>
      <c r="H100" s="1">
        <f t="shared" si="13"/>
        <v>640.6999999999989</v>
      </c>
      <c r="I100" s="1">
        <f t="shared" si="14"/>
        <v>1535.699999999999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17.7+41.2+3+5.2+16.9+34.4+10.6+13.9+13.1+2.6+3.8+6.5+29.2+10.8+9.4+3.9+11.8+1.3+6.7</f>
        <v>242.00000000000003</v>
      </c>
      <c r="E101" s="97">
        <f>D101/D98*100</f>
        <v>5.290080006995149</v>
      </c>
      <c r="F101" s="97">
        <f>D101/B101*100</f>
        <v>78.77604166666667</v>
      </c>
      <c r="G101" s="97">
        <f>D101/C101*100</f>
        <v>60.48487878030493</v>
      </c>
      <c r="H101" s="97">
        <f t="shared" si="13"/>
        <v>65.19999999999996</v>
      </c>
      <c r="I101" s="97">
        <f>C101-D101</f>
        <v>158.1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299.3999999999978</v>
      </c>
      <c r="E102" s="97">
        <f>D102/D98*100</f>
        <v>6.5448345210509755</v>
      </c>
      <c r="F102" s="97">
        <f t="shared" si="15"/>
        <v>83.32869468410735</v>
      </c>
      <c r="G102" s="97">
        <f t="shared" si="12"/>
        <v>68.48124428179261</v>
      </c>
      <c r="H102" s="97">
        <f>B102-D102</f>
        <v>59.900000000002365</v>
      </c>
      <c r="I102" s="97">
        <f t="shared" si="14"/>
        <v>137.8000000000029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10677.099999999999</v>
      </c>
      <c r="E103" s="95">
        <f>D103/D137*100</f>
        <v>2.1506924542422152</v>
      </c>
      <c r="F103" s="95">
        <f>D103/B103*100</f>
        <v>76.47147297703802</v>
      </c>
      <c r="G103" s="95">
        <f t="shared" si="12"/>
        <v>62.216874209695185</v>
      </c>
      <c r="H103" s="95">
        <f t="shared" si="13"/>
        <v>3285.0999999999985</v>
      </c>
      <c r="I103" s="95">
        <f t="shared" si="14"/>
        <v>6484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6.5101947157936175</v>
      </c>
      <c r="F104" s="6">
        <f t="shared" si="15"/>
        <v>66.427752293578</v>
      </c>
      <c r="G104" s="6">
        <f t="shared" si="12"/>
        <v>47.28893121981088</v>
      </c>
      <c r="H104" s="6">
        <f aca="true" t="shared" si="16" ref="H104:H135">B104-D104</f>
        <v>351.29999999999995</v>
      </c>
      <c r="I104" s="6">
        <f t="shared" si="14"/>
        <v>774.8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59.81050818260122</v>
      </c>
      <c r="G105" s="1">
        <f t="shared" si="12"/>
        <v>38.30961050424805</v>
      </c>
      <c r="H105" s="1">
        <f t="shared" si="16"/>
        <v>233.29999999999995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</f>
        <v>122</v>
      </c>
      <c r="E106" s="6">
        <f>D106/D103*100</f>
        <v>1.1426323627202144</v>
      </c>
      <c r="F106" s="6">
        <f>D106/B106*100</f>
        <v>14.22740524781341</v>
      </c>
      <c r="G106" s="6">
        <f t="shared" si="12"/>
        <v>14.22740524781341</v>
      </c>
      <c r="H106" s="6">
        <f t="shared" si="16"/>
        <v>735.5</v>
      </c>
      <c r="I106" s="6">
        <f t="shared" si="14"/>
        <v>735.5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>
        <f>7.4</f>
        <v>7.4</v>
      </c>
      <c r="E107" s="6">
        <f>D107/D103*100</f>
        <v>0.06930720888630809</v>
      </c>
      <c r="F107" s="6">
        <f t="shared" si="15"/>
        <v>13.051146384479717</v>
      </c>
      <c r="G107" s="6">
        <f t="shared" si="12"/>
        <v>11.653543307086615</v>
      </c>
      <c r="H107" s="6">
        <f t="shared" si="16"/>
        <v>49.300000000000004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5.5+5.5+5.5-0.1+5.5+5.5+5.5+5.5-0.1+5.5+5.5</f>
        <v>49.3</v>
      </c>
      <c r="E109" s="6">
        <f>D109/D103*100</f>
        <v>0.4617358646074309</v>
      </c>
      <c r="F109" s="6">
        <f t="shared" si="15"/>
        <v>78.5031847133758</v>
      </c>
      <c r="G109" s="6">
        <f t="shared" si="12"/>
        <v>65.2980132450331</v>
      </c>
      <c r="H109" s="6">
        <f t="shared" si="16"/>
        <v>13.5</v>
      </c>
      <c r="I109" s="6">
        <f t="shared" si="14"/>
        <v>26.200000000000003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6.991598842382296</v>
      </c>
      <c r="F110" s="6">
        <f t="shared" si="15"/>
        <v>86.19097101951276</v>
      </c>
      <c r="G110" s="6">
        <f t="shared" si="12"/>
        <v>71.0952380952381</v>
      </c>
      <c r="H110" s="6">
        <f t="shared" si="16"/>
        <v>119.60000000000002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0.21447771398600746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0.7015013439979022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13.5+13.4+14.3+0.8+6.9+0.4+13.5-0.1+0.8+0.5+2+13.5-0.1+0.1+13.9+0.3+2.4+13.5+0.3+6.3+13.5+3.9+0.8</f>
        <v>134.4</v>
      </c>
      <c r="E114" s="6">
        <f>D114/D103*100</f>
        <v>1.258768766799974</v>
      </c>
      <c r="F114" s="6">
        <f t="shared" si="15"/>
        <v>76.84391080617495</v>
      </c>
      <c r="G114" s="6">
        <f t="shared" si="12"/>
        <v>74.5424292845258</v>
      </c>
      <c r="H114" s="6">
        <f t="shared" si="16"/>
        <v>40.5</v>
      </c>
      <c r="I114" s="6">
        <f t="shared" si="14"/>
        <v>45.900000000000006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0.5413454964362983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9.751711607084323</v>
      </c>
      <c r="F120" s="6">
        <f t="shared" si="15"/>
        <v>62.670037317924645</v>
      </c>
      <c r="G120" s="6">
        <f t="shared" si="12"/>
        <v>61.243456267278404</v>
      </c>
      <c r="H120" s="6">
        <f t="shared" si="16"/>
        <v>620.2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0.041209691770237235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0.4607992807035619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0.431765179683622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1.265324854127057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0.1582826797538658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</f>
        <v>716.1000000000003</v>
      </c>
      <c r="E129" s="19">
        <f>D129/D103*100</f>
        <v>6.706877335606114</v>
      </c>
      <c r="F129" s="6">
        <f t="shared" si="15"/>
        <v>98.48714069591531</v>
      </c>
      <c r="G129" s="6">
        <f t="shared" si="12"/>
        <v>82.48099516240501</v>
      </c>
      <c r="H129" s="6">
        <f t="shared" si="16"/>
        <v>10.999999999999773</v>
      </c>
      <c r="I129" s="6">
        <f t="shared" si="14"/>
        <v>152.0999999999998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21.4+1.2+34.6+22.6+31.2+22.6+44.8+0.2+32.7+30.6+29.7+33.6+24.3+38.4+29.7+36.6+5.6+24.5+36.9+39.8+25+0.6+28.8+33.8</f>
        <v>629.1999999999999</v>
      </c>
      <c r="E130" s="1">
        <f>D130/D129*100</f>
        <v>87.86482334869427</v>
      </c>
      <c r="F130" s="1">
        <f>D130/B130*100</f>
        <v>99.85716552928106</v>
      </c>
      <c r="G130" s="1">
        <f t="shared" si="12"/>
        <v>84.21898005621736</v>
      </c>
      <c r="H130" s="1">
        <f t="shared" si="16"/>
        <v>0.900000000000091</v>
      </c>
      <c r="I130" s="1">
        <f t="shared" si="14"/>
        <v>117.90000000000009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1.5500628403854204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58.83620084105235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4.456266214608837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15750.899999999998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546471.7999999999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496449.41000000003</v>
      </c>
      <c r="E137" s="38">
        <v>100</v>
      </c>
      <c r="F137" s="3">
        <f>D137/B137*100</f>
        <v>90.84629984566452</v>
      </c>
      <c r="G137" s="3">
        <f aca="true" t="shared" si="17" ref="G137:G143">D137/C137*100</f>
        <v>79.53883124161474</v>
      </c>
      <c r="H137" s="3">
        <f aca="true" t="shared" si="18" ref="H137:H143">B137-D137</f>
        <v>50022.3899999999</v>
      </c>
      <c r="I137" s="3">
        <f aca="true" t="shared" si="19" ref="I137:I143">C137-D137</f>
        <v>127710.3899999999</v>
      </c>
      <c r="K137" s="46"/>
      <c r="L137" s="47"/>
    </row>
    <row r="138" spans="1:12" ht="18.75">
      <c r="A138" s="23" t="s">
        <v>5</v>
      </c>
      <c r="B138" s="67">
        <f>B7+B18+B32+B50+B57+B88+B111+B115+B44+B130</f>
        <v>392486.49999999994</v>
      </c>
      <c r="C138" s="67">
        <f>C7+C18+C32+C50+C57+C88+C111+C115+C44+C130</f>
        <v>430976.7</v>
      </c>
      <c r="D138" s="67">
        <f>D7+D18+D32+D50+D57+D88+D111+D115+D44+D130</f>
        <v>369548.0999999999</v>
      </c>
      <c r="E138" s="6">
        <f>D138/D137*100</f>
        <v>74.43821919337157</v>
      </c>
      <c r="F138" s="6">
        <f aca="true" t="shared" si="20" ref="F138:F149">D138/B138*100</f>
        <v>94.15562063918121</v>
      </c>
      <c r="G138" s="6">
        <f t="shared" si="17"/>
        <v>85.74665405345577</v>
      </c>
      <c r="H138" s="6">
        <f t="shared" si="18"/>
        <v>22938.400000000023</v>
      </c>
      <c r="I138" s="18">
        <f t="shared" si="19"/>
        <v>61428.60000000009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43557.8</v>
      </c>
      <c r="C139" s="68">
        <f>C10+C21+C34+C53+C59+C89+C47+C131+C105+C108</f>
        <v>64497.399999999994</v>
      </c>
      <c r="D139" s="68">
        <f>D10+D21+D34+D53+D59+D89+D47+D131+D105+D108</f>
        <v>36898.399999999994</v>
      </c>
      <c r="E139" s="6">
        <f>D139/D137*100</f>
        <v>7.432459230840862</v>
      </c>
      <c r="F139" s="6">
        <f t="shared" si="20"/>
        <v>84.71134905803322</v>
      </c>
      <c r="G139" s="6">
        <f t="shared" si="17"/>
        <v>57.209127809803185</v>
      </c>
      <c r="H139" s="6">
        <f t="shared" si="18"/>
        <v>6659.400000000009</v>
      </c>
      <c r="I139" s="18">
        <f t="shared" si="19"/>
        <v>27599</v>
      </c>
      <c r="K139" s="46"/>
      <c r="L139" s="103"/>
    </row>
    <row r="140" spans="1:12" ht="18.75">
      <c r="A140" s="23" t="s">
        <v>1</v>
      </c>
      <c r="B140" s="67">
        <f>B20+B9+B52+B46+B58+B33+B99+B119</f>
        <v>16568.800000000003</v>
      </c>
      <c r="C140" s="67">
        <f>C20+C9+C52+C46+C58+C33+C99+C119</f>
        <v>20514.600000000002</v>
      </c>
      <c r="D140" s="67">
        <f>D20+D9+D52+D46+D58+D33+D99+D119</f>
        <v>15740.800000000001</v>
      </c>
      <c r="E140" s="6">
        <f>D140/D137*100</f>
        <v>3.1706755377149105</v>
      </c>
      <c r="F140" s="6">
        <f t="shared" si="20"/>
        <v>95.00265559364588</v>
      </c>
      <c r="G140" s="6">
        <f t="shared" si="17"/>
        <v>76.72974369473448</v>
      </c>
      <c r="H140" s="6">
        <f t="shared" si="18"/>
        <v>828.0000000000018</v>
      </c>
      <c r="I140" s="18">
        <f t="shared" si="19"/>
        <v>4773.800000000001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7084</v>
      </c>
      <c r="C141" s="67">
        <f>C11+C22+C100+C60+C36+C90</f>
        <v>8197.7</v>
      </c>
      <c r="D141" s="67">
        <f>D11+D22+D100+D60+D36+D90</f>
        <v>6368.100000000001</v>
      </c>
      <c r="E141" s="6">
        <f>D141/D137*100</f>
        <v>1.2827288887300723</v>
      </c>
      <c r="F141" s="6">
        <f t="shared" si="20"/>
        <v>89.89412761151894</v>
      </c>
      <c r="G141" s="6">
        <f t="shared" si="17"/>
        <v>77.68154482354808</v>
      </c>
      <c r="H141" s="6">
        <f t="shared" si="18"/>
        <v>715.8999999999987</v>
      </c>
      <c r="I141" s="18">
        <f t="shared" si="19"/>
        <v>1829.5999999999995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4924.5999999999985</v>
      </c>
      <c r="E142" s="6">
        <f>D142/D137*100</f>
        <v>0.9919641157394059</v>
      </c>
      <c r="F142" s="6">
        <f t="shared" si="20"/>
        <v>73.62676793349875</v>
      </c>
      <c r="G142" s="6">
        <f t="shared" si="17"/>
        <v>61.99222044587669</v>
      </c>
      <c r="H142" s="6">
        <f t="shared" si="18"/>
        <v>1764.0000000000018</v>
      </c>
      <c r="I142" s="18">
        <f t="shared" si="19"/>
        <v>3019.300000000002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80086.09999999998</v>
      </c>
      <c r="C143" s="67">
        <f>C137-C138-C139-C140-C141-C142</f>
        <v>92029.49999999993</v>
      </c>
      <c r="D143" s="67">
        <f>D137-D138-D139-D140-D141-D142</f>
        <v>62969.41000000011</v>
      </c>
      <c r="E143" s="6">
        <f>D143/D137*100</f>
        <v>12.683953033603185</v>
      </c>
      <c r="F143" s="6">
        <f t="shared" si="20"/>
        <v>78.62714004053154</v>
      </c>
      <c r="G143" s="43">
        <f t="shared" si="17"/>
        <v>68.42307086314732</v>
      </c>
      <c r="H143" s="6">
        <f t="shared" si="18"/>
        <v>17116.689999999864</v>
      </c>
      <c r="I143" s="6">
        <f t="shared" si="19"/>
        <v>29060.089999999815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63538+234.4-632+23</f>
        <v>63163.4</v>
      </c>
      <c r="C145" s="74">
        <f>77971.6-8326.2+721.6-624</f>
        <v>69743.00000000001</v>
      </c>
      <c r="D145" s="74">
        <f>1285.7+343.1+251.2+535+4+1250.9+3+47.1-1+182.9+10.6+2492.6+31+22.3+70.1+288.5+61.4+28+67+8.2+59.1+10.4+80.6+354.8+3.8+68.4+2.6+5.3+24.2+4809.3+1220.5+217.5+98.1+52.8+976.5+2798.4+12.2+2.6+88.8+131.2+22.7+26.1+163.4</f>
        <v>18210.9</v>
      </c>
      <c r="E145" s="15"/>
      <c r="F145" s="6">
        <f t="shared" si="20"/>
        <v>28.831411861932704</v>
      </c>
      <c r="G145" s="6">
        <f aca="true" t="shared" si="21" ref="G145:G154">D145/C145*100</f>
        <v>26.111437707010023</v>
      </c>
      <c r="H145" s="6">
        <f>B145-D145</f>
        <v>44952.5</v>
      </c>
      <c r="I145" s="6">
        <f aca="true" t="shared" si="22" ref="I145:I154">C145-D145</f>
        <v>51532.10000000001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2921.3+155.4+1707.9+56.8+14.6+990.8-990.8+14.7+990.8+400.1+597.2+8.8-9.6+18.2+0.4+53.9+92.1+242.6+11.1+67.1+121.7-0.1+4651+87.1+10.9</f>
        <v>12214</v>
      </c>
      <c r="E146" s="6"/>
      <c r="F146" s="6">
        <f t="shared" si="20"/>
        <v>45.5173904455964</v>
      </c>
      <c r="G146" s="6">
        <f t="shared" si="21"/>
        <v>43.69899428628673</v>
      </c>
      <c r="H146" s="6">
        <f aca="true" t="shared" si="23" ref="H146:H153">B146-D146</f>
        <v>14619.7</v>
      </c>
      <c r="I146" s="6">
        <f t="shared" si="22"/>
        <v>15736.300000000003</v>
      </c>
      <c r="K146" s="46"/>
      <c r="L146" s="46"/>
    </row>
    <row r="147" spans="1:12" ht="18.75">
      <c r="A147" s="23" t="s">
        <v>63</v>
      </c>
      <c r="B147" s="89">
        <f>87818.4-39.4+632-23</f>
        <v>88388</v>
      </c>
      <c r="C147" s="67">
        <f>109130.7-6200+130-3633.3+1677.5-526.6+624</f>
        <v>101202.29999999999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</f>
        <v>22582.399999999998</v>
      </c>
      <c r="E147" s="6"/>
      <c r="F147" s="6">
        <f t="shared" si="20"/>
        <v>25.549169570529934</v>
      </c>
      <c r="G147" s="6">
        <f t="shared" si="21"/>
        <v>22.314117366897786</v>
      </c>
      <c r="H147" s="6">
        <f t="shared" si="23"/>
        <v>65805.6</v>
      </c>
      <c r="I147" s="6">
        <f t="shared" si="22"/>
        <v>78619.9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</f>
        <v>5074.4000000000015</v>
      </c>
      <c r="E149" s="19"/>
      <c r="F149" s="6">
        <f t="shared" si="20"/>
        <v>29.037223541529578</v>
      </c>
      <c r="G149" s="6">
        <f t="shared" si="21"/>
        <v>26.066141343990473</v>
      </c>
      <c r="H149" s="6">
        <f t="shared" si="23"/>
        <v>12401.099999999999</v>
      </c>
      <c r="I149" s="6">
        <f t="shared" si="22"/>
        <v>14393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</f>
        <v>2253.9</v>
      </c>
      <c r="E153" s="24"/>
      <c r="F153" s="6">
        <f>D153/B153*100</f>
        <v>27.63419239351659</v>
      </c>
      <c r="G153" s="6">
        <f t="shared" si="21"/>
        <v>25.42097605540079</v>
      </c>
      <c r="H153" s="6">
        <f t="shared" si="23"/>
        <v>5902.299999999999</v>
      </c>
      <c r="I153" s="6">
        <f t="shared" si="22"/>
        <v>6612.4</v>
      </c>
    </row>
    <row r="154" spans="1:9" ht="19.5" thickBot="1">
      <c r="A154" s="14" t="s">
        <v>20</v>
      </c>
      <c r="B154" s="91">
        <f>B137+B145+B149+B150+B146+B153+B152+B147+B151+B148</f>
        <v>760023.3999999998</v>
      </c>
      <c r="C154" s="91">
        <f>C137+C145+C149+C150+C146+C153+C152+C147+C151+C148</f>
        <v>861086</v>
      </c>
      <c r="D154" s="91">
        <f>D137+D145+D149+D150+D146+D153+D152+D147+D151+D148</f>
        <v>565687.7100000001</v>
      </c>
      <c r="E154" s="25"/>
      <c r="F154" s="3">
        <f>D154/B154*100</f>
        <v>74.43030175123559</v>
      </c>
      <c r="G154" s="3">
        <f t="shared" si="21"/>
        <v>65.69468206427698</v>
      </c>
      <c r="H154" s="3">
        <f>B154-D154</f>
        <v>194335.6899999997</v>
      </c>
      <c r="I154" s="3">
        <f t="shared" si="22"/>
        <v>295398.2899999999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496449.41000000003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496449.41000000003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2014-10-28T06:01:15Z</dcterms:modified>
  <cp:category/>
  <cp:version/>
  <cp:contentType/>
  <cp:contentStatus/>
</cp:coreProperties>
</file>